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760" activeTab="0"/>
  </bookViews>
  <sheets>
    <sheet name="Hoja1" sheetId="1" r:id="rId1"/>
    <sheet name="FDE" sheetId="2" state="hidden" r:id="rId2"/>
    <sheet name="EXCD" sheetId="3" state="hidden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<sst xmlns="http://schemas.openxmlformats.org/spreadsheetml/2006/main" count="101" uniqueCount="59">
  <si>
    <t>FONDOFE</t>
  </si>
  <si>
    <t>FONDO DE EMPLEADOS DE LA FUNDACIÓN SANTA FE DE BOGOTÁ</t>
  </si>
  <si>
    <t>PROPUESTA DE DISTRIBUCIÓN DE EXCEDENTES</t>
  </si>
  <si>
    <t>VALOR MÁXIMO A REVALORIZAR</t>
  </si>
  <si>
    <t>CUENTA</t>
  </si>
  <si>
    <t>%</t>
  </si>
  <si>
    <t>VALOR</t>
  </si>
  <si>
    <t xml:space="preserve">RESERVA LEGAL </t>
  </si>
  <si>
    <t>REVALORIZACIÓN DE APORTES</t>
  </si>
  <si>
    <t>FONDO DE DESARROLLO EMPRESARIAL SOLIDARIO</t>
  </si>
  <si>
    <t>FONDO BIENESTAR SOCIAL</t>
  </si>
  <si>
    <t>TOTAL</t>
  </si>
  <si>
    <t>*</t>
  </si>
  <si>
    <r>
      <rPr>
        <b/>
        <sz val="11"/>
        <color indexed="8"/>
        <rFont val="Calibri"/>
        <family val="2"/>
      </rPr>
      <t xml:space="preserve">* </t>
    </r>
    <r>
      <rPr>
        <sz val="11"/>
        <color theme="1"/>
        <rFont val="Calibri"/>
        <family val="2"/>
      </rPr>
      <t>Porcentajes de obligatoriedad legal</t>
    </r>
  </si>
  <si>
    <t>EJECUCION FONDO DE DESARROLLO EMPRESARIAL</t>
  </si>
  <si>
    <t>+</t>
  </si>
  <si>
    <t>-</t>
  </si>
  <si>
    <t>VALOR INCREMENTO APROBADO EN ASAMBLEA EN MARZO 2014</t>
  </si>
  <si>
    <t>VALOR INCREMENTO APROBADO EN ASAMBLEA EN MARZO 2015</t>
  </si>
  <si>
    <t>VALOR INCREMENTO APROBADO EN ASAMBLEA EN MARZO 2016</t>
  </si>
  <si>
    <t>Compas Group -refrigerio capacitacion</t>
  </si>
  <si>
    <t>Z</t>
  </si>
  <si>
    <t>ENTRADAS</t>
  </si>
  <si>
    <t>SALIDAS</t>
  </si>
  <si>
    <t>SUB TOTALES</t>
  </si>
  <si>
    <t>VALOR INCREMENTO APROBADO EN ASAMBLEA EN MARZO 2012</t>
  </si>
  <si>
    <t>VALOR INCREMENTO APROBADO EN ASAMBLEA EN MARZO 2013</t>
  </si>
  <si>
    <t>Compas Group - Refrigerios evento programa de emprendimiento</t>
  </si>
  <si>
    <t>Grupo empresarial Vasquez Ardila - Gastos programa de emprendimiento</t>
  </si>
  <si>
    <t>VALOR INCIO FONDO AÑO 2011</t>
  </si>
  <si>
    <t>Incubadora empresarial Gestando - Programa desarrollo empresarial</t>
  </si>
  <si>
    <t>Incubadora empresarial Gestando - Asesoria plan de negocios asociado Luis Alvarado</t>
  </si>
  <si>
    <t>Incubadora empresarial Gestanto - Planeacion convocatoria capacitacion creatividad y emprendimiento</t>
  </si>
  <si>
    <t>VALOR INCREMENTO APROBADO EN ASAMBLEA EN MARZO 2017</t>
  </si>
  <si>
    <t>Incubadora empresarial Gestanto - Asesoria y acompañamiento proyecto asociado Jorge Luis Millan</t>
  </si>
  <si>
    <t>(Valor maximo autorizado utilizacion en asamblea en marzo 2014 $10.000.000)</t>
  </si>
  <si>
    <r>
      <rPr>
        <b/>
        <sz val="11"/>
        <color indexed="8"/>
        <rFont val="Calibri"/>
        <family val="2"/>
      </rPr>
      <t>RESERVA LEGAL</t>
    </r>
    <r>
      <rPr>
        <sz val="11"/>
        <color theme="1"/>
        <rFont val="Calibri"/>
        <family val="2"/>
      </rPr>
      <t>: El  (20%) como mínimo para crear y mantener una reserva de protección de los aportes sociales, ademas de absorber perdidas futuras.</t>
    </r>
  </si>
  <si>
    <r>
      <rPr>
        <b/>
        <sz val="11"/>
        <color indexed="8"/>
        <rFont val="Calibri"/>
        <family val="2"/>
      </rPr>
      <t>FONDO DE DESARROLLO EMPRESARIAL SOLIDARIO</t>
    </r>
    <r>
      <rPr>
        <sz val="11"/>
        <color theme="1"/>
        <rFont val="Calibri"/>
        <family val="2"/>
      </rPr>
      <t>: El  (10%) como mínimo, para destinarse a la creación de programas o proyectos de emprendimiento empresarial. se deben apoyar y sustentar en un estudio técnico, social y jurídico de factibilidad por parte de la junta directiva, de manera que se garantice el mayor beneficio a los asociados de fondo.</t>
    </r>
  </si>
  <si>
    <r>
      <rPr>
        <b/>
        <sz val="11"/>
        <color indexed="8"/>
        <rFont val="Calibri"/>
        <family val="2"/>
      </rPr>
      <t>REVALORIZACIÓN DE APORTES</t>
    </r>
    <r>
      <rPr>
        <sz val="11"/>
        <color theme="1"/>
        <rFont val="Calibri"/>
        <family val="2"/>
      </rPr>
      <t>: Revalorización de aportes sociales es una forma de reconocer la pérdida del poder adquisitivo constante de los aportes, ya que generan rendimiento alguno. Se distribuye a los asociados activos al cierre anual vigente maximo hasta el IPC del saldo de los aportes sociales.</t>
    </r>
  </si>
  <si>
    <t>* Estas reservas sirven a la vez  de apalancamiento y fortalecimiento del patrimonio de la entidad.</t>
  </si>
  <si>
    <r>
      <rPr>
        <b/>
        <sz val="11"/>
        <color indexed="8"/>
        <rFont val="Calibri"/>
        <family val="2"/>
      </rPr>
      <t>FONDO BIENESTAR SOCIAL</t>
    </r>
    <r>
      <rPr>
        <sz val="11"/>
        <color theme="1"/>
        <rFont val="Calibri"/>
        <family val="2"/>
      </rPr>
      <t>: Fondos creado para el desarrollo de actividades de salud, educación, previsión, recreación, solidaridad y bienestar, en beneficio de los asociados y sus familias, en la forma y porcentajes que determinen la Asamblea General. Actualmente se trasmiten via auxilio, una vez se agoten, el gasto debe ser autorizado por la junta directiva.</t>
    </r>
  </si>
  <si>
    <t>VALOR INCREMENTO APROBADO EN ASAMBLEA EN MARZO 2018</t>
  </si>
  <si>
    <t>Traslado del 70% del FODES al corte a la reserva legal aprobado en asamblea de marzo 2018</t>
  </si>
  <si>
    <t>FONDO PARA TECNOLOGIA</t>
  </si>
  <si>
    <t>IPC</t>
  </si>
  <si>
    <t>MAS IPC</t>
  </si>
  <si>
    <t>AÑO 2019</t>
  </si>
  <si>
    <t>SALDO FONDO DE DESARROLLO EMPRESARIAL A DICIEMBRE 31 DE 2019</t>
  </si>
  <si>
    <t>VALOR INCREMENTO APROBADO EN ASAMBLEA EN FEBRERO 2019</t>
  </si>
  <si>
    <t>EJERCICIO ECONÓMICO AÑO 2020</t>
  </si>
  <si>
    <t>TOTAL EXCEDENTES A DISTRIBUIR 2020</t>
  </si>
  <si>
    <t>I.P.C A DICIEMBRE 31 DE 2020</t>
  </si>
  <si>
    <t>TOTAL APORTES A DICIEMBRE 31 DE 2020</t>
  </si>
  <si>
    <t>RESERVA LEGAL 31 DICIEMBRE 2020</t>
  </si>
  <si>
    <t>FONDO BIENESTAR SOCIAL 31 DICIEMBRE 2020</t>
  </si>
  <si>
    <t>FONDO DE DESARROLLO EMPRESARIAL SOLIDARIO A 31 DIC 2020</t>
  </si>
  <si>
    <t>FONDO READQUISICION DE APORTES</t>
  </si>
  <si>
    <r>
      <rPr>
        <b/>
        <sz val="11"/>
        <color indexed="8"/>
        <rFont val="Calibri"/>
        <family val="2"/>
      </rPr>
      <t>FONDO READQUISICION DE APORTES:</t>
    </r>
    <r>
      <rPr>
        <sz val="11"/>
        <color theme="1"/>
        <rFont val="Calibri"/>
        <family val="2"/>
      </rPr>
      <t xml:space="preserve"> Un fondo permanente de orden patrimonial para la readquisición de aportes, en caso de retiro de los asociados o en cualquier tiempo para adquirir aportes sociales individuales a todos los asociados en la misma proporción.  Prevenir descapitalizacion del fondo de empleados</t>
    </r>
  </si>
  <si>
    <r>
      <rPr>
        <b/>
        <sz val="11"/>
        <color indexed="56"/>
        <rFont val="Calibri"/>
        <family val="2"/>
      </rPr>
      <t xml:space="preserve">* </t>
    </r>
    <r>
      <rPr>
        <sz val="11"/>
        <color indexed="56"/>
        <rFont val="Calibri"/>
        <family val="2"/>
      </rPr>
      <t>Porcentajes de obligatoriedad legal</t>
    </r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</si>
</sst>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 &quot;\ #,##0_);\(&quot; &quot;\ #,##0\)"/>
    <numFmt numFmtId="165" formatCode="&quot; &quot;\ #,##0_);[Red]\(&quot; &quot;\ #,##0\)"/>
    <numFmt numFmtId="166" formatCode="&quot; &quot;\ #,##0.00_);\(&quot; &quot;\ #,##0.00\)"/>
    <numFmt numFmtId="167" formatCode="&quot; &quot;\ #,##0.00_);[Red]\(&quot; &quot;\ #,##0.00\)"/>
    <numFmt numFmtId="168" formatCode="_(&quot; &quot;\ * #,##0_);_(&quot; &quot;\ * \(#,##0\);_(&quot; &quot;\ * &quot;-&quot;_);_(@_)"/>
    <numFmt numFmtId="169" formatCode="_(* #,##0_);_(* \(#,##0\);_(* &quot;-&quot;_);_(@_)"/>
    <numFmt numFmtId="170" formatCode="_(&quot; &quot;\ * #,##0.00_);_(&quot; &quot;\ * \(#,##0.00\);_(&quot; &quot;\ * &quot;-&quot;??_);_(@_)"/>
    <numFmt numFmtId="171" formatCode="_(* #,##0.00_);_(* \(#,##0.00\);_(* &quot;-&quot;??_);_(@_)"/>
    <numFmt numFmtId="172" formatCode="_(* #,##0_);_(* \(#,##0\);_(* &quot;-&quot;??_);_(@_)"/>
    <numFmt numFmtId="173" formatCode="#,##0.000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%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9"/>
      <name val="Calibri"/>
      <family val="2"/>
    </font>
    <font>
      <sz val="11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</font>
    <font>
      <b/>
      <sz val="12"/>
      <color theme="0"/>
      <name val="Calibri"/>
      <family val="2"/>
    </font>
    <font>
      <sz val="14"/>
      <color theme="1"/>
      <name val="Times New Roman"/>
      <family val="1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172" fontId="53" fillId="33" borderId="13" xfId="49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172" fontId="0" fillId="33" borderId="0" xfId="49" applyNumberFormat="1" applyFont="1" applyFill="1" applyBorder="1" applyAlignment="1">
      <alignment/>
    </xf>
    <xf numFmtId="172" fontId="0" fillId="33" borderId="13" xfId="49" applyNumberFormat="1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172" fontId="51" fillId="33" borderId="0" xfId="49" applyNumberFormat="1" applyFont="1" applyFill="1" applyBorder="1" applyAlignment="1">
      <alignment/>
    </xf>
    <xf numFmtId="172" fontId="51" fillId="33" borderId="13" xfId="49" applyNumberFormat="1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0" fontId="5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72" fontId="0" fillId="33" borderId="16" xfId="49" applyNumberFormat="1" applyFont="1" applyFill="1" applyBorder="1" applyAlignment="1">
      <alignment/>
    </xf>
    <xf numFmtId="172" fontId="0" fillId="33" borderId="17" xfId="49" applyNumberFormat="1" applyFont="1" applyFill="1" applyBorder="1" applyAlignment="1">
      <alignment/>
    </xf>
    <xf numFmtId="17" fontId="0" fillId="33" borderId="0" xfId="0" applyNumberFormat="1" applyFill="1" applyBorder="1" applyAlignment="1">
      <alignment/>
    </xf>
    <xf numFmtId="171" fontId="0" fillId="33" borderId="0" xfId="49" applyNumberFormat="1" applyFont="1" applyFill="1" applyBorder="1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171" fontId="53" fillId="33" borderId="0" xfId="49" applyFont="1" applyFill="1" applyBorder="1" applyAlignment="1">
      <alignment/>
    </xf>
    <xf numFmtId="0" fontId="0" fillId="33" borderId="13" xfId="0" applyFill="1" applyBorder="1" applyAlignment="1">
      <alignment/>
    </xf>
    <xf numFmtId="0" fontId="55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171" fontId="55" fillId="33" borderId="19" xfId="49" applyFont="1" applyFill="1" applyBorder="1" applyAlignment="1">
      <alignment/>
    </xf>
    <xf numFmtId="0" fontId="51" fillId="33" borderId="15" xfId="0" applyFont="1" applyFill="1" applyBorder="1" applyAlignment="1">
      <alignment/>
    </xf>
    <xf numFmtId="17" fontId="56" fillId="33" borderId="0" xfId="0" applyNumberFormat="1" applyFont="1" applyFill="1" applyBorder="1" applyAlignment="1">
      <alignment/>
    </xf>
    <xf numFmtId="9" fontId="51" fillId="33" borderId="16" xfId="0" applyNumberFormat="1" applyFont="1" applyFill="1" applyBorder="1" applyAlignment="1">
      <alignment/>
    </xf>
    <xf numFmtId="9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/>
    </xf>
    <xf numFmtId="172" fontId="0" fillId="33" borderId="21" xfId="0" applyNumberFormat="1" applyFill="1" applyBorder="1" applyAlignment="1">
      <alignment/>
    </xf>
    <xf numFmtId="0" fontId="0" fillId="0" borderId="0" xfId="0" applyAlignment="1">
      <alignment/>
    </xf>
    <xf numFmtId="0" fontId="5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13" xfId="0" applyFont="1" applyFill="1" applyBorder="1" applyAlignment="1">
      <alignment/>
    </xf>
    <xf numFmtId="172" fontId="51" fillId="33" borderId="0" xfId="49" applyNumberFormat="1" applyFont="1" applyFill="1" applyAlignment="1">
      <alignment/>
    </xf>
    <xf numFmtId="0" fontId="0" fillId="33" borderId="0" xfId="0" applyFill="1" applyBorder="1" applyAlignment="1">
      <alignment wrapText="1"/>
    </xf>
    <xf numFmtId="0" fontId="52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0" fontId="5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72" fontId="0" fillId="33" borderId="0" xfId="49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172" fontId="0" fillId="33" borderId="22" xfId="0" applyNumberFormat="1" applyFill="1" applyBorder="1" applyAlignment="1">
      <alignment horizontal="right"/>
    </xf>
    <xf numFmtId="172" fontId="51" fillId="33" borderId="17" xfId="49" applyNumberFormat="1" applyFont="1" applyFill="1" applyBorder="1" applyAlignment="1">
      <alignment horizontal="right"/>
    </xf>
    <xf numFmtId="172" fontId="0" fillId="33" borderId="16" xfId="49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51" fillId="33" borderId="0" xfId="0" applyFont="1" applyFill="1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7" fillId="33" borderId="0" xfId="0" applyFont="1" applyFill="1" applyAlignment="1">
      <alignment/>
    </xf>
    <xf numFmtId="0" fontId="57" fillId="33" borderId="23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57" fillId="33" borderId="15" xfId="0" applyFont="1" applyFill="1" applyBorder="1" applyAlignment="1">
      <alignment/>
    </xf>
    <xf numFmtId="0" fontId="57" fillId="0" borderId="0" xfId="0" applyFont="1" applyAlignment="1">
      <alignment/>
    </xf>
    <xf numFmtId="171" fontId="0" fillId="0" borderId="0" xfId="49" applyFont="1" applyAlignment="1">
      <alignment/>
    </xf>
    <xf numFmtId="0" fontId="53" fillId="33" borderId="23" xfId="0" applyFont="1" applyFill="1" applyBorder="1" applyAlignment="1">
      <alignment/>
    </xf>
    <xf numFmtId="172" fontId="53" fillId="33" borderId="11" xfId="49" applyNumberFormat="1" applyFont="1" applyFill="1" applyBorder="1" applyAlignment="1">
      <alignment/>
    </xf>
    <xf numFmtId="0" fontId="58" fillId="0" borderId="0" xfId="0" applyFont="1" applyAlignment="1">
      <alignment horizontal="justify" vertical="center"/>
    </xf>
    <xf numFmtId="0" fontId="0" fillId="33" borderId="0" xfId="0" applyFill="1" applyBorder="1" applyAlignment="1">
      <alignment vertical="center" wrapText="1"/>
    </xf>
    <xf numFmtId="0" fontId="59" fillId="0" borderId="0" xfId="0" applyFont="1" applyAlignment="1">
      <alignment/>
    </xf>
    <xf numFmtId="0" fontId="54" fillId="33" borderId="0" xfId="0" applyFont="1" applyFill="1" applyBorder="1" applyAlignment="1">
      <alignment vertical="center" wrapText="1"/>
    </xf>
    <xf numFmtId="178" fontId="0" fillId="33" borderId="0" xfId="0" applyNumberFormat="1" applyFill="1" applyBorder="1" applyAlignment="1">
      <alignment/>
    </xf>
    <xf numFmtId="178" fontId="51" fillId="33" borderId="18" xfId="0" applyNumberFormat="1" applyFont="1" applyFill="1" applyBorder="1" applyAlignment="1">
      <alignment/>
    </xf>
    <xf numFmtId="171" fontId="0" fillId="0" borderId="0" xfId="49" applyFont="1" applyAlignment="1">
      <alignment/>
    </xf>
    <xf numFmtId="171" fontId="52" fillId="33" borderId="0" xfId="49" applyFont="1" applyFill="1" applyAlignment="1">
      <alignment/>
    </xf>
    <xf numFmtId="171" fontId="52" fillId="0" borderId="0" xfId="49" applyFont="1" applyAlignment="1">
      <alignment/>
    </xf>
    <xf numFmtId="171" fontId="0" fillId="0" borderId="0" xfId="49" applyFont="1" applyAlignment="1">
      <alignment/>
    </xf>
    <xf numFmtId="171" fontId="53" fillId="0" borderId="0" xfId="49" applyFont="1" applyAlignment="1">
      <alignment/>
    </xf>
    <xf numFmtId="171" fontId="51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49" applyNumberFormat="1" applyFont="1" applyFill="1" applyBorder="1" applyAlignment="1">
      <alignment/>
    </xf>
    <xf numFmtId="172" fontId="0" fillId="0" borderId="13" xfId="49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7" fillId="0" borderId="0" xfId="0" applyFont="1" applyFill="1" applyAlignment="1">
      <alignment/>
    </xf>
    <xf numFmtId="171" fontId="0" fillId="0" borderId="0" xfId="49" applyFont="1" applyFill="1" applyAlignment="1">
      <alignment/>
    </xf>
    <xf numFmtId="0" fontId="0" fillId="0" borderId="0" xfId="0" applyFill="1" applyAlignment="1">
      <alignment horizontal="right"/>
    </xf>
    <xf numFmtId="172" fontId="0" fillId="0" borderId="0" xfId="49" applyNumberFormat="1" applyFont="1" applyAlignment="1">
      <alignment/>
    </xf>
    <xf numFmtId="9" fontId="56" fillId="33" borderId="0" xfId="0" applyNumberFormat="1" applyFont="1" applyFill="1" applyAlignment="1">
      <alignment/>
    </xf>
    <xf numFmtId="172" fontId="56" fillId="33" borderId="0" xfId="49" applyNumberFormat="1" applyFont="1" applyFill="1" applyAlignment="1">
      <alignment/>
    </xf>
    <xf numFmtId="0" fontId="56" fillId="0" borderId="0" xfId="0" applyFont="1" applyAlignment="1">
      <alignment/>
    </xf>
    <xf numFmtId="171" fontId="0" fillId="33" borderId="0" xfId="49" applyFont="1" applyFill="1" applyBorder="1" applyAlignment="1">
      <alignment/>
    </xf>
    <xf numFmtId="171" fontId="51" fillId="33" borderId="19" xfId="49" applyFont="1" applyFill="1" applyBorder="1" applyAlignment="1">
      <alignment/>
    </xf>
    <xf numFmtId="171" fontId="56" fillId="0" borderId="0" xfId="0" applyNumberFormat="1" applyFont="1" applyAlignment="1">
      <alignment/>
    </xf>
    <xf numFmtId="0" fontId="56" fillId="0" borderId="0" xfId="0" applyFont="1" applyAlignment="1" quotePrefix="1">
      <alignment/>
    </xf>
    <xf numFmtId="171" fontId="0" fillId="0" borderId="0" xfId="49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0" fillId="34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10" fontId="47" fillId="33" borderId="0" xfId="0" applyNumberFormat="1" applyFont="1" applyFill="1" applyBorder="1" applyAlignment="1">
      <alignment/>
    </xf>
    <xf numFmtId="171" fontId="47" fillId="33" borderId="0" xfId="49" applyFont="1" applyFill="1" applyBorder="1" applyAlignment="1">
      <alignment/>
    </xf>
    <xf numFmtId="178" fontId="47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 horizontal="center"/>
    </xf>
    <xf numFmtId="0" fontId="0" fillId="33" borderId="21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2" fillId="33" borderId="0" xfId="0" applyFont="1" applyFill="1" applyBorder="1" applyAlignment="1">
      <alignment/>
    </xf>
    <xf numFmtId="178" fontId="62" fillId="33" borderId="0" xfId="0" applyNumberFormat="1" applyFont="1" applyFill="1" applyBorder="1" applyAlignment="1">
      <alignment/>
    </xf>
    <xf numFmtId="10" fontId="62" fillId="33" borderId="0" xfId="0" applyNumberFormat="1" applyFont="1" applyFill="1" applyBorder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4" fillId="33" borderId="14" xfId="0" applyFont="1" applyFill="1" applyBorder="1" applyAlignment="1">
      <alignment/>
    </xf>
    <xf numFmtId="0" fontId="64" fillId="33" borderId="18" xfId="0" applyFont="1" applyFill="1" applyBorder="1" applyAlignment="1">
      <alignment/>
    </xf>
    <xf numFmtId="172" fontId="65" fillId="33" borderId="11" xfId="49" applyNumberFormat="1" applyFont="1" applyFill="1" applyBorder="1" applyAlignment="1">
      <alignment/>
    </xf>
    <xf numFmtId="0" fontId="65" fillId="33" borderId="0" xfId="0" applyFont="1" applyFill="1" applyBorder="1" applyAlignment="1">
      <alignment/>
    </xf>
    <xf numFmtId="171" fontId="65" fillId="33" borderId="0" xfId="49" applyFont="1" applyFill="1" applyBorder="1" applyAlignment="1">
      <alignment/>
    </xf>
    <xf numFmtId="172" fontId="65" fillId="33" borderId="13" xfId="49" applyNumberFormat="1" applyFont="1" applyFill="1" applyBorder="1" applyAlignment="1">
      <alignment/>
    </xf>
    <xf numFmtId="10" fontId="62" fillId="33" borderId="13" xfId="0" applyNumberFormat="1" applyFont="1" applyFill="1" applyBorder="1" applyAlignment="1">
      <alignment/>
    </xf>
    <xf numFmtId="172" fontId="62" fillId="33" borderId="0" xfId="49" applyNumberFormat="1" applyFont="1" applyFill="1" applyBorder="1" applyAlignment="1">
      <alignment/>
    </xf>
    <xf numFmtId="172" fontId="62" fillId="33" borderId="13" xfId="49" applyNumberFormat="1" applyFont="1" applyFill="1" applyBorder="1" applyAlignment="1">
      <alignment/>
    </xf>
    <xf numFmtId="171" fontId="62" fillId="33" borderId="0" xfId="49" applyNumberFormat="1" applyFont="1" applyFill="1" applyBorder="1" applyAlignment="1">
      <alignment/>
    </xf>
    <xf numFmtId="0" fontId="66" fillId="33" borderId="0" xfId="0" applyFont="1" applyFill="1" applyBorder="1" applyAlignment="1">
      <alignment horizontal="center"/>
    </xf>
    <xf numFmtId="172" fontId="66" fillId="33" borderId="0" xfId="49" applyNumberFormat="1" applyFont="1" applyFill="1" applyBorder="1" applyAlignment="1">
      <alignment/>
    </xf>
    <xf numFmtId="172" fontId="66" fillId="33" borderId="13" xfId="49" applyNumberFormat="1" applyFont="1" applyFill="1" applyBorder="1" applyAlignment="1">
      <alignment/>
    </xf>
    <xf numFmtId="0" fontId="66" fillId="33" borderId="14" xfId="0" applyFont="1" applyFill="1" applyBorder="1" applyAlignment="1">
      <alignment/>
    </xf>
    <xf numFmtId="178" fontId="66" fillId="33" borderId="18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72" fontId="62" fillId="0" borderId="0" xfId="49" applyNumberFormat="1" applyFont="1" applyFill="1" applyBorder="1" applyAlignment="1">
      <alignment/>
    </xf>
    <xf numFmtId="172" fontId="62" fillId="0" borderId="13" xfId="49" applyNumberFormat="1" applyFont="1" applyFill="1" applyBorder="1" applyAlignment="1">
      <alignment/>
    </xf>
    <xf numFmtId="0" fontId="62" fillId="33" borderId="16" xfId="0" applyFont="1" applyFill="1" applyBorder="1" applyAlignment="1">
      <alignment/>
    </xf>
    <xf numFmtId="172" fontId="62" fillId="33" borderId="16" xfId="49" applyNumberFormat="1" applyFont="1" applyFill="1" applyBorder="1" applyAlignment="1">
      <alignment/>
    </xf>
    <xf numFmtId="172" fontId="62" fillId="33" borderId="17" xfId="49" applyNumberFormat="1" applyFont="1" applyFill="1" applyBorder="1" applyAlignment="1">
      <alignment/>
    </xf>
    <xf numFmtId="0" fontId="65" fillId="33" borderId="12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6" fillId="33" borderId="12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62" fillId="33" borderId="15" xfId="0" applyFont="1" applyFill="1" applyBorder="1" applyAlignment="1">
      <alignment/>
    </xf>
    <xf numFmtId="172" fontId="66" fillId="33" borderId="19" xfId="49" applyNumberFormat="1" applyFont="1" applyFill="1" applyBorder="1" applyAlignment="1">
      <alignment/>
    </xf>
    <xf numFmtId="172" fontId="64" fillId="33" borderId="19" xfId="49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26"/>
  <sheetViews>
    <sheetView showGridLines="0" tabSelected="1" zoomScalePageLayoutView="0" workbookViewId="0" topLeftCell="A1">
      <selection activeCell="I14" sqref="I14"/>
    </sheetView>
  </sheetViews>
  <sheetFormatPr defaultColWidth="11.421875" defaultRowHeight="15"/>
  <cols>
    <col min="3" max="3" width="58.00390625" style="122" bestFit="1" customWidth="1"/>
    <col min="4" max="4" width="7.140625" style="122" bestFit="1" customWidth="1"/>
    <col min="5" max="5" width="21.00390625" style="122" bestFit="1" customWidth="1"/>
    <col min="6" max="8" width="11.421875" style="122" customWidth="1"/>
  </cols>
  <sheetData>
    <row r="2" spans="3:6" ht="21">
      <c r="C2" s="120" t="s">
        <v>1</v>
      </c>
      <c r="D2" s="120"/>
      <c r="E2" s="120"/>
      <c r="F2" s="121"/>
    </row>
    <row r="3" spans="3:6" ht="21">
      <c r="C3" s="120" t="s">
        <v>0</v>
      </c>
      <c r="D3" s="120"/>
      <c r="E3" s="120"/>
      <c r="F3" s="121"/>
    </row>
    <row r="4" spans="3:6" ht="21">
      <c r="C4" s="120" t="s">
        <v>2</v>
      </c>
      <c r="D4" s="120"/>
      <c r="E4" s="120"/>
      <c r="F4" s="121"/>
    </row>
    <row r="5" spans="3:6" ht="21">
      <c r="C5" s="120" t="s">
        <v>49</v>
      </c>
      <c r="D5" s="120"/>
      <c r="E5" s="120"/>
      <c r="F5" s="121"/>
    </row>
    <row r="6" spans="3:6" ht="15.75" thickBot="1">
      <c r="C6" s="123"/>
      <c r="D6" s="123"/>
      <c r="E6" s="123"/>
      <c r="F6" s="123"/>
    </row>
    <row r="7" spans="3:6" ht="19.5" thickBot="1">
      <c r="C7" s="124" t="s">
        <v>50</v>
      </c>
      <c r="D7" s="125"/>
      <c r="E7" s="151">
        <v>208475336</v>
      </c>
      <c r="F7" s="126"/>
    </row>
    <row r="8" spans="3:6" ht="15.75">
      <c r="C8" s="145"/>
      <c r="D8" s="127"/>
      <c r="E8" s="128"/>
      <c r="F8" s="129"/>
    </row>
    <row r="9" spans="3:6" ht="15">
      <c r="C9" s="146" t="s">
        <v>51</v>
      </c>
      <c r="D9" s="117"/>
      <c r="E9" s="119">
        <v>0.0161</v>
      </c>
      <c r="F9" s="130"/>
    </row>
    <row r="10" spans="3:6" ht="15">
      <c r="C10" s="146" t="s">
        <v>52</v>
      </c>
      <c r="D10" s="117"/>
      <c r="E10" s="131">
        <v>2742235444</v>
      </c>
      <c r="F10" s="132"/>
    </row>
    <row r="11" spans="3:6" ht="15">
      <c r="C11" s="146" t="s">
        <v>3</v>
      </c>
      <c r="D11" s="117"/>
      <c r="E11" s="133">
        <f>ROUND((+E9*E10),0)</f>
        <v>44149991</v>
      </c>
      <c r="F11" s="132"/>
    </row>
    <row r="12" spans="3:6" ht="15">
      <c r="C12" s="146"/>
      <c r="D12" s="117"/>
      <c r="E12" s="131"/>
      <c r="F12" s="132"/>
    </row>
    <row r="13" spans="3:6" ht="15">
      <c r="C13" s="147" t="s">
        <v>4</v>
      </c>
      <c r="D13" s="134" t="s">
        <v>5</v>
      </c>
      <c r="E13" s="135" t="s">
        <v>6</v>
      </c>
      <c r="F13" s="136"/>
    </row>
    <row r="14" spans="3:6" ht="15">
      <c r="C14" s="146" t="s">
        <v>7</v>
      </c>
      <c r="D14" s="118">
        <v>0.2</v>
      </c>
      <c r="E14" s="131">
        <f aca="true" t="shared" si="0" ref="E14:E19">ROUND((+$E$7*D14),0)</f>
        <v>41695067</v>
      </c>
      <c r="F14" s="136" t="s">
        <v>12</v>
      </c>
    </row>
    <row r="15" spans="3:6" ht="15">
      <c r="C15" s="146" t="s">
        <v>9</v>
      </c>
      <c r="D15" s="118">
        <v>0.1</v>
      </c>
      <c r="E15" s="131">
        <f t="shared" si="0"/>
        <v>20847534</v>
      </c>
      <c r="F15" s="136" t="s">
        <v>12</v>
      </c>
    </row>
    <row r="16" spans="3:6" ht="15">
      <c r="C16" s="146" t="s">
        <v>8</v>
      </c>
      <c r="D16" s="119">
        <f>ROUND((+E11/E7),3)</f>
        <v>0.212</v>
      </c>
      <c r="E16" s="131">
        <f t="shared" si="0"/>
        <v>44196771</v>
      </c>
      <c r="F16" s="136"/>
    </row>
    <row r="17" spans="3:6" ht="15">
      <c r="C17" s="146" t="s">
        <v>56</v>
      </c>
      <c r="D17" s="118">
        <v>0.03</v>
      </c>
      <c r="E17" s="131">
        <f t="shared" si="0"/>
        <v>6254260</v>
      </c>
      <c r="F17" s="136"/>
    </row>
    <row r="18" spans="3:6" ht="15">
      <c r="C18" s="146" t="s">
        <v>43</v>
      </c>
      <c r="D18" s="119">
        <v>0.1</v>
      </c>
      <c r="E18" s="131">
        <f t="shared" si="0"/>
        <v>20847534</v>
      </c>
      <c r="F18" s="136"/>
    </row>
    <row r="19" spans="3:6" ht="15.75" thickBot="1">
      <c r="C19" s="146" t="s">
        <v>10</v>
      </c>
      <c r="D19" s="119">
        <f>100%-SUM(D14:D18)</f>
        <v>0.358</v>
      </c>
      <c r="E19" s="131">
        <f t="shared" si="0"/>
        <v>74634170</v>
      </c>
      <c r="F19" s="132"/>
    </row>
    <row r="20" spans="3:6" ht="15.75" thickBot="1">
      <c r="C20" s="137" t="s">
        <v>11</v>
      </c>
      <c r="D20" s="138">
        <f>SUM(D14:D19)</f>
        <v>1</v>
      </c>
      <c r="E20" s="150">
        <f>SUM(E14:E19)</f>
        <v>208475336</v>
      </c>
      <c r="F20" s="136"/>
    </row>
    <row r="21" spans="3:6" ht="15">
      <c r="C21" s="146"/>
      <c r="D21" s="117"/>
      <c r="E21" s="131"/>
      <c r="F21" s="132"/>
    </row>
    <row r="22" spans="3:6" ht="15">
      <c r="C22" s="146" t="s">
        <v>53</v>
      </c>
      <c r="D22" s="117"/>
      <c r="E22" s="131">
        <v>647642925.6</v>
      </c>
      <c r="F22" s="132"/>
    </row>
    <row r="23" spans="3:6" ht="15">
      <c r="C23" s="146" t="s">
        <v>54</v>
      </c>
      <c r="D23" s="117"/>
      <c r="E23" s="131">
        <v>56216584.04</v>
      </c>
      <c r="F23" s="132"/>
    </row>
    <row r="24" spans="3:6" ht="15">
      <c r="C24" s="148" t="s">
        <v>55</v>
      </c>
      <c r="D24" s="139"/>
      <c r="E24" s="140">
        <v>74200890</v>
      </c>
      <c r="F24" s="141"/>
    </row>
    <row r="25" spans="3:6" ht="15">
      <c r="C25" s="146"/>
      <c r="D25" s="117"/>
      <c r="E25" s="131"/>
      <c r="F25" s="132"/>
    </row>
    <row r="26" spans="3:6" ht="15.75" thickBot="1">
      <c r="C26" s="149" t="s">
        <v>58</v>
      </c>
      <c r="D26" s="142"/>
      <c r="E26" s="143"/>
      <c r="F26" s="144"/>
    </row>
  </sheetData>
  <sheetProtection/>
  <mergeCells count="4">
    <mergeCell ref="C2:E2"/>
    <mergeCell ref="C3:E3"/>
    <mergeCell ref="C4:E4"/>
    <mergeCell ref="C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:F5"/>
    </sheetView>
  </sheetViews>
  <sheetFormatPr defaultColWidth="11.421875" defaultRowHeight="15"/>
  <cols>
    <col min="2" max="2" width="3.00390625" style="0" bestFit="1" customWidth="1"/>
    <col min="3" max="3" width="70.8515625" style="0" bestFit="1" customWidth="1"/>
    <col min="4" max="4" width="7.57421875" style="0" bestFit="1" customWidth="1"/>
    <col min="5" max="5" width="12.57421875" style="0" bestFit="1" customWidth="1"/>
    <col min="6" max="6" width="11.57421875" style="0" bestFit="1" customWidth="1"/>
  </cols>
  <sheetData>
    <row r="1" spans="1:10" ht="23.25">
      <c r="A1" s="45"/>
      <c r="B1" s="64"/>
      <c r="C1" s="110" t="s">
        <v>1</v>
      </c>
      <c r="D1" s="110"/>
      <c r="E1" s="110"/>
      <c r="F1" s="51"/>
      <c r="G1" s="4"/>
      <c r="H1" s="2"/>
      <c r="I1" s="2"/>
      <c r="J1" s="2"/>
    </row>
    <row r="2" spans="1:10" ht="23.25">
      <c r="A2" s="45"/>
      <c r="B2" s="64"/>
      <c r="C2" s="110" t="s">
        <v>0</v>
      </c>
      <c r="D2" s="110"/>
      <c r="E2" s="110"/>
      <c r="F2" s="51"/>
      <c r="G2" s="4"/>
      <c r="H2" s="2"/>
      <c r="I2" s="2"/>
      <c r="J2" s="2"/>
    </row>
    <row r="3" spans="1:10" ht="23.25">
      <c r="A3" s="45"/>
      <c r="B3" s="64"/>
      <c r="C3" s="110" t="s">
        <v>14</v>
      </c>
      <c r="D3" s="110"/>
      <c r="E3" s="110"/>
      <c r="F3" s="110"/>
      <c r="G3" s="4"/>
      <c r="H3" s="2"/>
      <c r="I3" s="2"/>
      <c r="J3" s="2"/>
    </row>
    <row r="4" spans="1:10" ht="23.25">
      <c r="A4" s="45"/>
      <c r="B4" s="64"/>
      <c r="C4" s="110" t="s">
        <v>46</v>
      </c>
      <c r="D4" s="110"/>
      <c r="E4" s="110"/>
      <c r="F4" s="110"/>
      <c r="G4" s="5"/>
      <c r="H4" s="2"/>
      <c r="I4" s="2"/>
      <c r="J4" s="2"/>
    </row>
    <row r="5" spans="1:7" ht="24" thickBot="1">
      <c r="A5" s="46"/>
      <c r="B5" s="64"/>
      <c r="C5" s="110"/>
      <c r="D5" s="110"/>
      <c r="E5" s="110"/>
      <c r="F5" s="110"/>
      <c r="G5" s="31"/>
    </row>
    <row r="6" spans="1:7" ht="9" customHeight="1">
      <c r="A6" s="46"/>
      <c r="B6" s="65"/>
      <c r="C6" s="6"/>
      <c r="D6" s="6"/>
      <c r="E6" s="6"/>
      <c r="F6" s="52"/>
      <c r="G6" s="7"/>
    </row>
    <row r="7" spans="1:10" ht="16.5" customHeight="1">
      <c r="A7" s="47"/>
      <c r="B7" s="66"/>
      <c r="C7" s="12"/>
      <c r="D7" s="12"/>
      <c r="E7" s="18" t="s">
        <v>22</v>
      </c>
      <c r="F7" s="53" t="s">
        <v>23</v>
      </c>
      <c r="G7" s="33"/>
      <c r="H7" s="3"/>
      <c r="I7" s="3"/>
      <c r="J7" s="3"/>
    </row>
    <row r="8" spans="1:10" ht="9" customHeight="1">
      <c r="A8" s="47"/>
      <c r="B8" s="66"/>
      <c r="C8" s="12"/>
      <c r="D8" s="12"/>
      <c r="E8" s="12"/>
      <c r="F8" s="54"/>
      <c r="G8" s="33"/>
      <c r="H8" s="3"/>
      <c r="I8" s="3"/>
      <c r="J8" s="3"/>
    </row>
    <row r="9" spans="1:10" ht="19.5" customHeight="1">
      <c r="A9" s="47"/>
      <c r="B9" s="66"/>
      <c r="C9" s="9" t="s">
        <v>29</v>
      </c>
      <c r="D9" s="39">
        <v>40603</v>
      </c>
      <c r="E9" s="15">
        <v>10756069</v>
      </c>
      <c r="F9" s="55"/>
      <c r="G9" s="10"/>
      <c r="H9" s="3"/>
      <c r="I9" s="3"/>
      <c r="J9" s="3"/>
    </row>
    <row r="10" spans="1:10" ht="6" customHeight="1">
      <c r="A10" s="47"/>
      <c r="B10" s="66"/>
      <c r="C10" s="9"/>
      <c r="D10" s="9"/>
      <c r="E10" s="9"/>
      <c r="F10" s="56"/>
      <c r="G10" s="48"/>
      <c r="H10" s="3"/>
      <c r="I10" s="3"/>
      <c r="J10" s="3"/>
    </row>
    <row r="11" spans="1:8" ht="23.25">
      <c r="A11" s="47"/>
      <c r="B11" s="67" t="s">
        <v>15</v>
      </c>
      <c r="C11" s="18" t="s">
        <v>25</v>
      </c>
      <c r="D11" s="28">
        <v>40969</v>
      </c>
      <c r="E11" s="15">
        <v>10066530</v>
      </c>
      <c r="F11" s="55"/>
      <c r="G11" s="16"/>
      <c r="H11" s="3"/>
    </row>
    <row r="12" spans="1:7" ht="3" customHeight="1">
      <c r="A12" s="46"/>
      <c r="B12" s="66"/>
      <c r="C12" s="12"/>
      <c r="D12" s="12"/>
      <c r="E12" s="12"/>
      <c r="F12" s="54"/>
      <c r="G12" s="33"/>
    </row>
    <row r="13" spans="1:7" ht="23.25">
      <c r="A13" s="46"/>
      <c r="B13" s="67" t="s">
        <v>15</v>
      </c>
      <c r="C13" s="18" t="s">
        <v>26</v>
      </c>
      <c r="D13" s="12"/>
      <c r="E13" s="15">
        <v>11630258</v>
      </c>
      <c r="F13" s="55"/>
      <c r="G13" s="16"/>
    </row>
    <row r="14" spans="1:7" ht="23.25">
      <c r="A14" s="49"/>
      <c r="B14" s="67" t="s">
        <v>16</v>
      </c>
      <c r="C14" s="35" t="s">
        <v>27</v>
      </c>
      <c r="D14" s="28">
        <v>41518</v>
      </c>
      <c r="E14" s="15"/>
      <c r="F14" s="55">
        <v>207400</v>
      </c>
      <c r="G14" s="21"/>
    </row>
    <row r="15" spans="1:10" ht="23.25">
      <c r="A15" s="49"/>
      <c r="B15" s="67" t="s">
        <v>16</v>
      </c>
      <c r="C15" s="35" t="s">
        <v>30</v>
      </c>
      <c r="D15" s="28">
        <v>41518</v>
      </c>
      <c r="E15" s="15"/>
      <c r="F15" s="55">
        <f>4060000*2</f>
        <v>8120000</v>
      </c>
      <c r="G15" s="21"/>
      <c r="I15" s="1"/>
      <c r="J15" s="1"/>
    </row>
    <row r="16" spans="1:7" ht="23.25">
      <c r="A16" s="49"/>
      <c r="B16" s="67" t="s">
        <v>16</v>
      </c>
      <c r="C16" s="35" t="s">
        <v>28</v>
      </c>
      <c r="D16" s="28">
        <v>41518</v>
      </c>
      <c r="E16" s="15"/>
      <c r="F16" s="55">
        <v>213100</v>
      </c>
      <c r="G16" s="21"/>
    </row>
    <row r="17" spans="1:10" ht="3.75" customHeight="1">
      <c r="A17" s="49"/>
      <c r="B17" s="67"/>
      <c r="C17" s="35"/>
      <c r="D17" s="28"/>
      <c r="E17" s="15"/>
      <c r="F17" s="55"/>
      <c r="G17" s="21"/>
      <c r="H17" s="44"/>
      <c r="I17" s="44"/>
      <c r="J17" s="44"/>
    </row>
    <row r="18" spans="1:7" ht="23.25">
      <c r="A18" s="49"/>
      <c r="B18" s="67" t="s">
        <v>15</v>
      </c>
      <c r="C18" s="18" t="s">
        <v>17</v>
      </c>
      <c r="D18" s="12"/>
      <c r="E18" s="15">
        <v>12419526</v>
      </c>
      <c r="F18" s="55"/>
      <c r="G18" s="21"/>
    </row>
    <row r="19" spans="1:7" ht="23.25">
      <c r="A19" s="49"/>
      <c r="B19" s="67"/>
      <c r="C19" s="35" t="s">
        <v>35</v>
      </c>
      <c r="D19" s="22"/>
      <c r="E19" s="15"/>
      <c r="F19" s="55"/>
      <c r="G19" s="21"/>
    </row>
    <row r="20" spans="1:7" ht="31.5">
      <c r="A20" s="49"/>
      <c r="B20" s="67" t="s">
        <v>16</v>
      </c>
      <c r="C20" s="50" t="s">
        <v>31</v>
      </c>
      <c r="D20" s="28">
        <v>41974</v>
      </c>
      <c r="E20" s="15"/>
      <c r="F20" s="55">
        <v>812000</v>
      </c>
      <c r="G20" s="21"/>
    </row>
    <row r="21" spans="1:7" ht="5.25" customHeight="1">
      <c r="A21" s="49"/>
      <c r="B21" s="67"/>
      <c r="C21" s="12"/>
      <c r="D21" s="22"/>
      <c r="E21" s="15"/>
      <c r="F21" s="55"/>
      <c r="G21" s="21"/>
    </row>
    <row r="22" spans="1:7" ht="23.25">
      <c r="A22" s="46"/>
      <c r="B22" s="67" t="s">
        <v>15</v>
      </c>
      <c r="C22" s="18" t="s">
        <v>18</v>
      </c>
      <c r="D22" s="28">
        <v>42064</v>
      </c>
      <c r="E22" s="15">
        <v>22058042</v>
      </c>
      <c r="F22" s="55"/>
      <c r="G22" s="16"/>
    </row>
    <row r="23" spans="1:7" ht="14.25" customHeight="1">
      <c r="A23" s="49"/>
      <c r="B23" s="66"/>
      <c r="C23" s="12"/>
      <c r="D23" s="12"/>
      <c r="E23" s="12"/>
      <c r="F23" s="54"/>
      <c r="G23" s="33"/>
    </row>
    <row r="24" spans="1:7" ht="23.25">
      <c r="A24" s="49"/>
      <c r="B24" s="67" t="s">
        <v>15</v>
      </c>
      <c r="C24" s="18" t="s">
        <v>19</v>
      </c>
      <c r="D24" s="28">
        <v>42430</v>
      </c>
      <c r="E24" s="15">
        <v>15498366</v>
      </c>
      <c r="F24" s="55"/>
      <c r="G24" s="21"/>
    </row>
    <row r="25" spans="1:7" ht="31.5">
      <c r="A25" s="49"/>
      <c r="B25" s="67" t="s">
        <v>16</v>
      </c>
      <c r="C25" s="50" t="s">
        <v>32</v>
      </c>
      <c r="D25" s="28">
        <v>42583</v>
      </c>
      <c r="E25" s="15"/>
      <c r="F25" s="55">
        <v>2320000</v>
      </c>
      <c r="G25" s="16"/>
    </row>
    <row r="26" spans="1:7" ht="23.25">
      <c r="A26" s="49"/>
      <c r="B26" s="67" t="s">
        <v>16</v>
      </c>
      <c r="C26" s="12" t="s">
        <v>20</v>
      </c>
      <c r="D26" s="28">
        <v>42583</v>
      </c>
      <c r="E26" s="15"/>
      <c r="F26" s="55">
        <v>241450</v>
      </c>
      <c r="G26" s="16"/>
    </row>
    <row r="27" spans="1:7" ht="7.5" customHeight="1">
      <c r="A27" s="49"/>
      <c r="B27" s="66"/>
      <c r="C27" s="12"/>
      <c r="D27" s="22"/>
      <c r="E27" s="15"/>
      <c r="F27" s="55"/>
      <c r="G27" s="16"/>
    </row>
    <row r="28" spans="1:8" ht="23.25">
      <c r="A28" s="49"/>
      <c r="B28" s="67" t="s">
        <v>15</v>
      </c>
      <c r="C28" s="18" t="s">
        <v>33</v>
      </c>
      <c r="D28" s="28">
        <v>42795</v>
      </c>
      <c r="E28" s="15">
        <v>21627762.604000002</v>
      </c>
      <c r="F28" s="55"/>
      <c r="G28" s="21"/>
      <c r="H28" s="44"/>
    </row>
    <row r="29" spans="1:10" ht="31.5">
      <c r="A29" s="49"/>
      <c r="B29" s="67" t="s">
        <v>16</v>
      </c>
      <c r="C29" s="50" t="s">
        <v>34</v>
      </c>
      <c r="D29" s="28">
        <v>42826</v>
      </c>
      <c r="E29" s="15"/>
      <c r="F29" s="55">
        <v>476000</v>
      </c>
      <c r="G29" s="16"/>
      <c r="H29" s="44"/>
      <c r="I29" s="44"/>
      <c r="J29" s="44"/>
    </row>
    <row r="30" spans="1:10" ht="10.5" customHeight="1">
      <c r="A30" s="49"/>
      <c r="B30" s="66"/>
      <c r="C30" s="12"/>
      <c r="D30" s="22"/>
      <c r="E30" s="22"/>
      <c r="F30" s="55"/>
      <c r="G30" s="16"/>
      <c r="I30" s="44"/>
      <c r="J30" s="44"/>
    </row>
    <row r="31" spans="1:7" s="44" customFormat="1" ht="23.25">
      <c r="A31" s="49"/>
      <c r="B31" s="67" t="s">
        <v>15</v>
      </c>
      <c r="C31" s="18" t="s">
        <v>41</v>
      </c>
      <c r="D31" s="28">
        <v>43160</v>
      </c>
      <c r="E31" s="15">
        <v>19347123</v>
      </c>
      <c r="F31" s="55"/>
      <c r="G31" s="21"/>
    </row>
    <row r="32" spans="1:7" s="44" customFormat="1" ht="31.5">
      <c r="A32" s="49"/>
      <c r="B32" s="67" t="s">
        <v>16</v>
      </c>
      <c r="C32" s="50" t="s">
        <v>42</v>
      </c>
      <c r="D32" s="28">
        <v>43160</v>
      </c>
      <c r="E32" s="15"/>
      <c r="F32" s="55">
        <v>64166623</v>
      </c>
      <c r="G32" s="16"/>
    </row>
    <row r="33" spans="1:7" s="44" customFormat="1" ht="3" customHeight="1">
      <c r="A33" s="49"/>
      <c r="B33" s="66"/>
      <c r="C33" s="12"/>
      <c r="D33" s="22"/>
      <c r="E33" s="22"/>
      <c r="F33" s="55"/>
      <c r="G33" s="16"/>
    </row>
    <row r="34" spans="1:7" s="44" customFormat="1" ht="23.25">
      <c r="A34" s="49"/>
      <c r="B34" s="67" t="s">
        <v>15</v>
      </c>
      <c r="C34" s="18" t="s">
        <v>48</v>
      </c>
      <c r="D34" s="28">
        <v>43497</v>
      </c>
      <c r="E34" s="15">
        <v>27353786</v>
      </c>
      <c r="F34" s="55"/>
      <c r="G34" s="21"/>
    </row>
    <row r="35" spans="1:7" s="44" customFormat="1" ht="11.25" customHeight="1">
      <c r="A35" s="49"/>
      <c r="B35" s="67"/>
      <c r="C35" s="50"/>
      <c r="D35" s="28"/>
      <c r="E35" s="15"/>
      <c r="F35" s="55"/>
      <c r="G35" s="16"/>
    </row>
    <row r="36" spans="1:7" ht="23.25">
      <c r="A36" s="46"/>
      <c r="B36" s="66"/>
      <c r="C36" s="42" t="s">
        <v>24</v>
      </c>
      <c r="D36" s="41"/>
      <c r="E36" s="43">
        <f>SUM(E9:E35)</f>
        <v>150757462.604</v>
      </c>
      <c r="F36" s="57">
        <f>SUM(F9:F35)</f>
        <v>76556573</v>
      </c>
      <c r="G36" s="16"/>
    </row>
    <row r="37" spans="1:7" ht="24" thickBot="1">
      <c r="A37" s="46"/>
      <c r="B37" s="66"/>
      <c r="C37" s="38" t="s">
        <v>47</v>
      </c>
      <c r="D37" s="40"/>
      <c r="E37" s="40"/>
      <c r="F37" s="58">
        <f>+E36-F36</f>
        <v>74200889.604</v>
      </c>
      <c r="G37" s="21"/>
    </row>
    <row r="38" spans="1:7" ht="24" thickBot="1">
      <c r="A38" s="46"/>
      <c r="B38" s="68"/>
      <c r="C38" s="25"/>
      <c r="D38" s="25"/>
      <c r="E38" s="25"/>
      <c r="F38" s="59"/>
      <c r="G38" s="27"/>
    </row>
    <row r="39" spans="1:7" ht="23.25">
      <c r="A39" s="46"/>
      <c r="B39" s="64"/>
      <c r="C39" s="5"/>
      <c r="D39" s="5"/>
      <c r="E39" s="5"/>
      <c r="F39" s="60"/>
      <c r="G39" s="5"/>
    </row>
    <row r="40" spans="1:7" ht="23.25">
      <c r="A40" s="1"/>
      <c r="B40" s="64"/>
      <c r="C40" s="46"/>
      <c r="D40" s="46"/>
      <c r="E40" s="46"/>
      <c r="F40" s="61"/>
      <c r="G40" s="46"/>
    </row>
    <row r="41" spans="1:7" ht="23.25">
      <c r="A41" s="1"/>
      <c r="B41" s="69"/>
      <c r="C41" s="1"/>
      <c r="D41" s="1"/>
      <c r="E41" s="1"/>
      <c r="F41" s="62"/>
      <c r="G41" s="1"/>
    </row>
    <row r="42" spans="1:7" ht="23.25">
      <c r="A42" s="1"/>
      <c r="B42" s="69"/>
      <c r="C42" s="1"/>
      <c r="D42" s="1"/>
      <c r="E42" s="1"/>
      <c r="F42" s="62"/>
      <c r="G42" s="1"/>
    </row>
    <row r="43" spans="1:7" ht="23.25">
      <c r="A43" s="1"/>
      <c r="B43" s="69"/>
      <c r="C43" s="1"/>
      <c r="D43" s="1"/>
      <c r="E43" s="1"/>
      <c r="F43" s="62"/>
      <c r="G43" s="1"/>
    </row>
    <row r="44" spans="1:7" ht="23.25">
      <c r="A44" s="1"/>
      <c r="B44" s="69"/>
      <c r="C44" s="1"/>
      <c r="D44" s="1"/>
      <c r="E44" s="1"/>
      <c r="F44" s="62"/>
      <c r="G44" s="1"/>
    </row>
    <row r="45" spans="1:7" ht="23.25">
      <c r="A45" s="1"/>
      <c r="B45" s="69"/>
      <c r="C45" s="1"/>
      <c r="D45" s="1"/>
      <c r="E45" s="1"/>
      <c r="F45" s="62"/>
      <c r="G45" s="1"/>
    </row>
    <row r="46" spans="1:7" ht="23.25">
      <c r="A46" s="1"/>
      <c r="B46" s="69"/>
      <c r="C46" s="1"/>
      <c r="D46" s="1"/>
      <c r="E46" s="1"/>
      <c r="F46" s="62"/>
      <c r="G46" s="1"/>
    </row>
    <row r="47" spans="1:7" ht="23.25">
      <c r="A47" s="1"/>
      <c r="B47" s="69"/>
      <c r="C47" s="1"/>
      <c r="D47" s="1"/>
      <c r="E47" s="1"/>
      <c r="F47" s="62"/>
      <c r="G47" s="1"/>
    </row>
    <row r="48" spans="1:7" ht="23.25">
      <c r="A48" s="1"/>
      <c r="B48" s="69"/>
      <c r="C48" s="1"/>
      <c r="D48" s="1"/>
      <c r="E48" s="1"/>
      <c r="F48" s="62"/>
      <c r="G48" s="1"/>
    </row>
    <row r="49" spans="1:7" ht="23.25">
      <c r="A49" s="1"/>
      <c r="B49" s="69"/>
      <c r="C49" s="1"/>
      <c r="D49" s="1"/>
      <c r="E49" s="1"/>
      <c r="F49" s="62"/>
      <c r="G49" s="1"/>
    </row>
    <row r="50" spans="1:6" ht="23.25">
      <c r="A50" s="1"/>
      <c r="B50" s="69"/>
      <c r="E50" s="44"/>
      <c r="F50" s="63"/>
    </row>
    <row r="51" spans="1:7" ht="23.25">
      <c r="A51" s="1"/>
      <c r="B51" s="69"/>
      <c r="C51" s="1"/>
      <c r="D51" s="1"/>
      <c r="E51" s="1"/>
      <c r="F51" s="62"/>
      <c r="G51" s="1"/>
    </row>
    <row r="52" spans="1:7" ht="23.25">
      <c r="A52" s="1"/>
      <c r="B52" s="69"/>
      <c r="C52" s="1"/>
      <c r="D52" s="1"/>
      <c r="E52" s="1"/>
      <c r="F52" s="62"/>
      <c r="G52" s="1"/>
    </row>
    <row r="53" spans="1:7" ht="23.25">
      <c r="A53" s="1"/>
      <c r="B53" s="69"/>
      <c r="C53" s="1"/>
      <c r="D53" s="1"/>
      <c r="E53" s="1"/>
      <c r="F53" s="62"/>
      <c r="G53" s="1"/>
    </row>
    <row r="54" spans="1:7" ht="23.25">
      <c r="A54" s="1"/>
      <c r="B54" s="69"/>
      <c r="C54" s="1"/>
      <c r="D54" s="1"/>
      <c r="E54" s="1"/>
      <c r="F54" s="62"/>
      <c r="G54" s="1"/>
    </row>
    <row r="55" spans="1:10" ht="23.25">
      <c r="A55" s="1"/>
      <c r="B55" s="69"/>
      <c r="C55" s="1"/>
      <c r="D55" s="1"/>
      <c r="E55" s="1"/>
      <c r="F55" s="62"/>
      <c r="G55" s="1"/>
      <c r="I55" s="30"/>
      <c r="J55" s="30"/>
    </row>
    <row r="56" spans="1:10" ht="23.25">
      <c r="A56" s="1"/>
      <c r="B56" s="69"/>
      <c r="C56" s="1"/>
      <c r="D56" s="1"/>
      <c r="E56" s="1"/>
      <c r="F56" s="62"/>
      <c r="G56" s="1"/>
      <c r="H56" s="30"/>
      <c r="I56" s="30"/>
      <c r="J56" s="30"/>
    </row>
    <row r="57" spans="1:10" ht="23.25">
      <c r="A57" s="1"/>
      <c r="B57" s="69"/>
      <c r="C57" s="1"/>
      <c r="D57" s="1"/>
      <c r="E57" s="1"/>
      <c r="F57" s="62"/>
      <c r="G57" s="1"/>
      <c r="H57" s="30"/>
      <c r="I57" s="30"/>
      <c r="J57" s="30"/>
    </row>
    <row r="58" spans="1:10" ht="23.25">
      <c r="A58" s="1"/>
      <c r="B58" s="69"/>
      <c r="C58" s="1"/>
      <c r="D58" s="1"/>
      <c r="E58" s="1"/>
      <c r="F58" s="62"/>
      <c r="G58" s="1"/>
      <c r="H58" s="30"/>
      <c r="I58" s="30"/>
      <c r="J58" s="30"/>
    </row>
    <row r="59" spans="1:10" ht="23.25">
      <c r="A59" s="1"/>
      <c r="B59" s="69"/>
      <c r="C59" s="1"/>
      <c r="D59" s="1"/>
      <c r="E59" s="1"/>
      <c r="F59" s="62"/>
      <c r="G59" s="1"/>
      <c r="H59" s="30"/>
      <c r="I59" s="30"/>
      <c r="J59" s="30"/>
    </row>
    <row r="60" spans="1:10" ht="23.25">
      <c r="A60" s="1"/>
      <c r="B60" s="69"/>
      <c r="C60" s="1"/>
      <c r="D60" s="1"/>
      <c r="E60" s="1"/>
      <c r="F60" s="62"/>
      <c r="G60" s="1"/>
      <c r="H60" s="30"/>
      <c r="I60" s="30"/>
      <c r="J60" s="30"/>
    </row>
  </sheetData>
  <sheetProtection/>
  <mergeCells count="5">
    <mergeCell ref="C4:F4"/>
    <mergeCell ref="C5:F5"/>
    <mergeCell ref="C1:E1"/>
    <mergeCell ref="C2:E2"/>
    <mergeCell ref="C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showGridLines="0" zoomScalePageLayoutView="0" workbookViewId="0" topLeftCell="A1">
      <selection activeCell="C2" sqref="C2:F26"/>
    </sheetView>
  </sheetViews>
  <sheetFormatPr defaultColWidth="11.421875" defaultRowHeight="15"/>
  <cols>
    <col min="1" max="1" width="2.57421875" style="0" bestFit="1" customWidth="1"/>
    <col min="2" max="2" width="2.7109375" style="0" bestFit="1" customWidth="1"/>
    <col min="3" max="3" width="49.140625" style="0" customWidth="1"/>
    <col min="4" max="4" width="11.7109375" style="0" customWidth="1"/>
    <col min="5" max="5" width="21.00390625" style="0" bestFit="1" customWidth="1"/>
    <col min="6" max="6" width="3.421875" style="0" bestFit="1" customWidth="1"/>
    <col min="7" max="7" width="3.421875" style="1" bestFit="1" customWidth="1"/>
    <col min="8" max="8" width="4.8515625" style="69" bestFit="1" customWidth="1"/>
    <col min="9" max="9" width="15.140625" style="0" bestFit="1" customWidth="1"/>
    <col min="10" max="10" width="15.140625" style="44" customWidth="1"/>
    <col min="11" max="11" width="16.421875" style="0" bestFit="1" customWidth="1"/>
    <col min="12" max="12" width="16.7109375" style="82" customWidth="1"/>
    <col min="13" max="13" width="15.57421875" style="63" customWidth="1"/>
    <col min="14" max="14" width="2.7109375" style="0" bestFit="1" customWidth="1"/>
  </cols>
  <sheetData>
    <row r="1" spans="1:14" s="2" customFormat="1" ht="23.25">
      <c r="A1" s="4" t="s">
        <v>21</v>
      </c>
      <c r="B1" s="4"/>
      <c r="C1" s="110"/>
      <c r="D1" s="110"/>
      <c r="E1" s="110"/>
      <c r="F1" s="31"/>
      <c r="G1" s="45"/>
      <c r="H1" s="64"/>
      <c r="I1" s="4"/>
      <c r="J1" s="4"/>
      <c r="K1" s="4"/>
      <c r="L1" s="80"/>
      <c r="M1" s="51"/>
      <c r="N1" s="4"/>
    </row>
    <row r="2" spans="1:12" s="2" customFormat="1" ht="19.5" customHeight="1">
      <c r="A2" s="4"/>
      <c r="B2" s="4"/>
      <c r="C2" s="110" t="s">
        <v>1</v>
      </c>
      <c r="D2" s="110"/>
      <c r="E2" s="110"/>
      <c r="F2" s="31"/>
      <c r="L2" s="81"/>
    </row>
    <row r="3" spans="1:12" s="2" customFormat="1" ht="21">
      <c r="A3" s="4"/>
      <c r="B3" s="4"/>
      <c r="C3" s="110" t="s">
        <v>0</v>
      </c>
      <c r="D3" s="110"/>
      <c r="E3" s="110"/>
      <c r="F3" s="31"/>
      <c r="L3" s="81"/>
    </row>
    <row r="4" spans="1:12" s="2" customFormat="1" ht="21">
      <c r="A4" s="4"/>
      <c r="B4" s="4"/>
      <c r="C4" s="110" t="s">
        <v>2</v>
      </c>
      <c r="D4" s="110"/>
      <c r="E4" s="110"/>
      <c r="F4" s="31"/>
      <c r="L4" s="82"/>
    </row>
    <row r="5" spans="1:12" s="2" customFormat="1" ht="21">
      <c r="A5" s="4"/>
      <c r="B5" s="4"/>
      <c r="C5" s="110" t="s">
        <v>49</v>
      </c>
      <c r="D5" s="110"/>
      <c r="E5" s="110"/>
      <c r="F5" s="31"/>
      <c r="L5" s="81"/>
    </row>
    <row r="6" spans="1:6" ht="13.5" customHeight="1" thickBot="1">
      <c r="A6" s="5"/>
      <c r="B6" s="5"/>
      <c r="C6" s="5"/>
      <c r="D6" s="5"/>
      <c r="E6" s="5"/>
      <c r="F6" s="5"/>
    </row>
    <row r="7" spans="1:12" s="3" customFormat="1" ht="19.5" thickBot="1">
      <c r="A7" s="47"/>
      <c r="B7" s="71"/>
      <c r="C7" s="36" t="s">
        <v>50</v>
      </c>
      <c r="D7" s="34"/>
      <c r="E7" s="37">
        <v>208475336</v>
      </c>
      <c r="F7" s="72"/>
      <c r="L7" s="83"/>
    </row>
    <row r="8" spans="1:12" s="3" customFormat="1" ht="15.75">
      <c r="A8" s="47"/>
      <c r="B8" s="8"/>
      <c r="C8" s="9"/>
      <c r="D8" s="9"/>
      <c r="E8" s="32"/>
      <c r="F8" s="10"/>
      <c r="L8" s="83"/>
    </row>
    <row r="9" spans="1:6" ht="15" customHeight="1">
      <c r="A9" s="5"/>
      <c r="B9" s="11"/>
      <c r="C9" s="12" t="s">
        <v>51</v>
      </c>
      <c r="D9" s="12"/>
      <c r="E9" s="13">
        <v>0.0161</v>
      </c>
      <c r="F9" s="14"/>
    </row>
    <row r="10" spans="1:11" ht="15" customHeight="1">
      <c r="A10" s="5"/>
      <c r="B10" s="11"/>
      <c r="C10" s="12" t="s">
        <v>52</v>
      </c>
      <c r="D10" s="12"/>
      <c r="E10" s="15">
        <v>2742235444</v>
      </c>
      <c r="F10" s="16"/>
      <c r="K10" s="103"/>
    </row>
    <row r="11" spans="1:6" ht="15" customHeight="1">
      <c r="A11" s="5"/>
      <c r="B11" s="11"/>
      <c r="C11" s="12" t="s">
        <v>3</v>
      </c>
      <c r="D11" s="12"/>
      <c r="E11" s="29">
        <f>ROUND((+E9*E10),0)</f>
        <v>44149991</v>
      </c>
      <c r="F11" s="16"/>
    </row>
    <row r="12" spans="1:6" ht="18" customHeight="1">
      <c r="A12" s="5"/>
      <c r="B12" s="11"/>
      <c r="C12" s="12"/>
      <c r="D12" s="12"/>
      <c r="E12" s="15"/>
      <c r="F12" s="16"/>
    </row>
    <row r="13" spans="1:12" s="1" customFormat="1" ht="15.75">
      <c r="A13" s="46"/>
      <c r="B13" s="17"/>
      <c r="C13" s="18" t="s">
        <v>4</v>
      </c>
      <c r="D13" s="19" t="s">
        <v>5</v>
      </c>
      <c r="E13" s="20" t="s">
        <v>6</v>
      </c>
      <c r="F13" s="21"/>
      <c r="H13" s="3"/>
      <c r="I13" s="105">
        <v>2018</v>
      </c>
      <c r="J13" s="105">
        <v>2019</v>
      </c>
      <c r="K13" s="3"/>
      <c r="L13" s="84"/>
    </row>
    <row r="14" spans="1:11" ht="15" customHeight="1">
      <c r="A14" s="5"/>
      <c r="B14" s="11"/>
      <c r="C14" s="12" t="s">
        <v>7</v>
      </c>
      <c r="D14" s="77">
        <v>0.2</v>
      </c>
      <c r="E14" s="98">
        <f aca="true" t="shared" si="0" ref="E14:E19">ROUND((+$E$7*D14),0)</f>
        <v>41695067</v>
      </c>
      <c r="F14" s="21" t="s">
        <v>12</v>
      </c>
      <c r="H14" s="95">
        <v>0.19999999883745526</v>
      </c>
      <c r="I14" s="96">
        <v>54707571</v>
      </c>
      <c r="J14" s="96">
        <v>55348587</v>
      </c>
      <c r="K14" s="97"/>
    </row>
    <row r="15" spans="1:12" s="44" customFormat="1" ht="15" customHeight="1">
      <c r="A15" s="5"/>
      <c r="B15" s="11"/>
      <c r="C15" s="12" t="s">
        <v>9</v>
      </c>
      <c r="D15" s="77">
        <v>0.1</v>
      </c>
      <c r="E15" s="98">
        <f t="shared" si="0"/>
        <v>20847534</v>
      </c>
      <c r="F15" s="21" t="s">
        <v>12</v>
      </c>
      <c r="H15" s="95">
        <v>0.1000000012466282</v>
      </c>
      <c r="I15" s="96">
        <v>27353786</v>
      </c>
      <c r="J15" s="96">
        <v>27674294</v>
      </c>
      <c r="K15" s="97"/>
      <c r="L15" s="82"/>
    </row>
    <row r="16" spans="1:11" ht="15" customHeight="1">
      <c r="A16" s="5"/>
      <c r="B16" s="11"/>
      <c r="C16" s="106" t="s">
        <v>8</v>
      </c>
      <c r="D16" s="107">
        <f>ROUND((+E11/E7),3)</f>
        <v>0.212</v>
      </c>
      <c r="E16" s="108">
        <f t="shared" si="0"/>
        <v>44196771</v>
      </c>
      <c r="F16" s="21"/>
      <c r="H16" s="95">
        <v>0.29124438932564356</v>
      </c>
      <c r="I16" s="96">
        <v>79666366</v>
      </c>
      <c r="J16" s="96">
        <v>44278870</v>
      </c>
      <c r="K16" s="97"/>
    </row>
    <row r="17" spans="1:11" ht="15" customHeight="1">
      <c r="A17" s="5"/>
      <c r="B17" s="11"/>
      <c r="C17" s="106" t="s">
        <v>56</v>
      </c>
      <c r="D17" s="109">
        <v>0.03</v>
      </c>
      <c r="E17" s="108">
        <f t="shared" si="0"/>
        <v>6254260</v>
      </c>
      <c r="F17" s="21"/>
      <c r="H17" s="95">
        <v>0.059999998554496246</v>
      </c>
      <c r="I17" s="96">
        <v>16412271</v>
      </c>
      <c r="J17" s="96">
        <v>8302288</v>
      </c>
      <c r="K17" s="97"/>
    </row>
    <row r="18" spans="1:13" s="44" customFormat="1" ht="15" customHeight="1">
      <c r="A18" s="5"/>
      <c r="B18" s="11"/>
      <c r="C18" s="106" t="s">
        <v>43</v>
      </c>
      <c r="D18" s="107">
        <v>0.1</v>
      </c>
      <c r="E18" s="108">
        <f t="shared" si="0"/>
        <v>20847534</v>
      </c>
      <c r="F18" s="21"/>
      <c r="G18" s="1"/>
      <c r="H18" s="95">
        <v>0.10792681114793544</v>
      </c>
      <c r="I18" s="96">
        <v>29522068.589999974</v>
      </c>
      <c r="J18" s="96">
        <v>27674294</v>
      </c>
      <c r="K18" s="101" t="s">
        <v>44</v>
      </c>
      <c r="L18" s="102" t="s">
        <v>45</v>
      </c>
      <c r="M18" s="63"/>
    </row>
    <row r="19" spans="1:12" ht="15" customHeight="1" thickBot="1">
      <c r="A19" s="5"/>
      <c r="B19" s="11"/>
      <c r="C19" s="12" t="s">
        <v>10</v>
      </c>
      <c r="D19" s="13">
        <f>100%-SUM(D14:D18)</f>
        <v>0.358</v>
      </c>
      <c r="E19" s="98">
        <f t="shared" si="0"/>
        <v>74634170</v>
      </c>
      <c r="F19" s="16"/>
      <c r="H19" s="95">
        <v>0.24082880088784134</v>
      </c>
      <c r="I19" s="96">
        <v>65875794</v>
      </c>
      <c r="J19" s="96">
        <v>113464603</v>
      </c>
      <c r="K19" s="100">
        <f>+I19*E9</f>
        <v>1060600.2834</v>
      </c>
      <c r="L19" s="82">
        <f>+I19+K19</f>
        <v>66936394.2834</v>
      </c>
    </row>
    <row r="20" spans="1:12" ht="24" thickBot="1">
      <c r="A20" s="5"/>
      <c r="B20" s="11"/>
      <c r="C20" s="23" t="s">
        <v>11</v>
      </c>
      <c r="D20" s="78">
        <f>SUM(D14:D19)</f>
        <v>1</v>
      </c>
      <c r="E20" s="99">
        <f>SUM(E14:E19)</f>
        <v>208475336</v>
      </c>
      <c r="F20" s="21"/>
      <c r="I20" s="94">
        <f>SUM(I14:I19)</f>
        <v>273537856.59</v>
      </c>
      <c r="J20" s="94">
        <f>SUM(J14:J19)</f>
        <v>276742936</v>
      </c>
      <c r="L20" s="79"/>
    </row>
    <row r="21" spans="1:6" ht="7.5" customHeight="1">
      <c r="A21" s="5"/>
      <c r="B21" s="11"/>
      <c r="C21" s="12"/>
      <c r="D21" s="12"/>
      <c r="E21" s="15"/>
      <c r="F21" s="16"/>
    </row>
    <row r="22" spans="1:10" ht="15" customHeight="1">
      <c r="A22" s="5"/>
      <c r="B22" s="11"/>
      <c r="C22" s="12" t="s">
        <v>53</v>
      </c>
      <c r="D22" s="12"/>
      <c r="E22" s="15">
        <v>647642925.6</v>
      </c>
      <c r="F22" s="16"/>
      <c r="I22" s="104"/>
      <c r="J22" s="104"/>
    </row>
    <row r="23" spans="1:6" ht="15" customHeight="1">
      <c r="A23" s="5"/>
      <c r="B23" s="11"/>
      <c r="C23" s="12" t="s">
        <v>54</v>
      </c>
      <c r="D23" s="12"/>
      <c r="E23" s="15">
        <v>56216584.04</v>
      </c>
      <c r="F23" s="16"/>
    </row>
    <row r="24" spans="2:13" s="85" customFormat="1" ht="15" customHeight="1">
      <c r="B24" s="86"/>
      <c r="C24" s="87" t="s">
        <v>55</v>
      </c>
      <c r="D24" s="87"/>
      <c r="E24" s="88">
        <v>74200890</v>
      </c>
      <c r="F24" s="89"/>
      <c r="G24" s="90"/>
      <c r="H24" s="91"/>
      <c r="L24" s="92"/>
      <c r="M24" s="93"/>
    </row>
    <row r="25" spans="1:6" ht="12" customHeight="1">
      <c r="A25" s="5"/>
      <c r="B25" s="11"/>
      <c r="C25" s="12"/>
      <c r="D25" s="12"/>
      <c r="E25" s="15"/>
      <c r="F25" s="16"/>
    </row>
    <row r="26" spans="1:6" ht="20.25" customHeight="1" thickBot="1">
      <c r="A26" s="5"/>
      <c r="B26" s="24"/>
      <c r="C26" s="25" t="s">
        <v>13</v>
      </c>
      <c r="D26" s="25"/>
      <c r="E26" s="26"/>
      <c r="F26" s="27"/>
    </row>
    <row r="27" spans="1:12" s="44" customFormat="1" ht="15">
      <c r="A27" s="5"/>
      <c r="B27" s="12"/>
      <c r="C27" s="12"/>
      <c r="D27" s="12"/>
      <c r="E27" s="12"/>
      <c r="F27" s="12"/>
      <c r="L27" s="82"/>
    </row>
    <row r="28" spans="1:13" s="44" customFormat="1" ht="47.25" customHeight="1">
      <c r="A28" s="5"/>
      <c r="B28" s="5"/>
      <c r="C28" s="111" t="s">
        <v>36</v>
      </c>
      <c r="D28" s="112"/>
      <c r="E28" s="113"/>
      <c r="F28" s="76" t="s">
        <v>12</v>
      </c>
      <c r="G28" s="1"/>
      <c r="H28" s="69"/>
      <c r="L28" s="82"/>
      <c r="M28" s="63"/>
    </row>
    <row r="29" spans="1:6" ht="72" customHeight="1">
      <c r="A29" s="5"/>
      <c r="B29" s="5"/>
      <c r="C29" s="111" t="s">
        <v>37</v>
      </c>
      <c r="D29" s="112"/>
      <c r="E29" s="113"/>
      <c r="F29" s="74"/>
    </row>
    <row r="30" spans="1:6" ht="68.25" customHeight="1">
      <c r="A30" s="5"/>
      <c r="B30" s="5"/>
      <c r="C30" s="111" t="s">
        <v>38</v>
      </c>
      <c r="D30" s="112"/>
      <c r="E30" s="113"/>
      <c r="F30" s="74"/>
    </row>
    <row r="31" spans="1:6" ht="73.5" customHeight="1">
      <c r="A31" s="5"/>
      <c r="B31" s="5"/>
      <c r="C31" s="111" t="s">
        <v>57</v>
      </c>
      <c r="D31" s="112"/>
      <c r="E31" s="113"/>
      <c r="F31" s="76" t="s">
        <v>12</v>
      </c>
    </row>
    <row r="32" spans="1:6" ht="85.5" customHeight="1">
      <c r="A32" s="5"/>
      <c r="B32" s="5"/>
      <c r="C32" s="111" t="s">
        <v>40</v>
      </c>
      <c r="D32" s="112"/>
      <c r="E32" s="113"/>
      <c r="F32" s="74"/>
    </row>
    <row r="33" spans="1:6" ht="23.25">
      <c r="A33" s="5"/>
      <c r="B33" s="5"/>
      <c r="C33" s="5"/>
      <c r="D33" s="5"/>
      <c r="E33" s="5"/>
      <c r="F33" s="5"/>
    </row>
    <row r="34" spans="1:6" ht="33.75" customHeight="1">
      <c r="A34" s="5"/>
      <c r="B34" s="5"/>
      <c r="C34" s="114" t="s">
        <v>39</v>
      </c>
      <c r="D34" s="115"/>
      <c r="E34" s="116"/>
      <c r="F34" s="5"/>
    </row>
    <row r="35" ht="23.25">
      <c r="C35" s="73"/>
    </row>
    <row r="36" spans="3:5" ht="23.25">
      <c r="C36" s="73"/>
      <c r="E36" s="70"/>
    </row>
    <row r="38" ht="23.25">
      <c r="C38" s="75"/>
    </row>
    <row r="39" ht="23.25">
      <c r="C39" s="75"/>
    </row>
    <row r="40" ht="23.25">
      <c r="C40" s="75"/>
    </row>
    <row r="41" ht="23.25">
      <c r="C41" s="75"/>
    </row>
    <row r="48" spans="1:6" ht="23.25">
      <c r="A48" s="30"/>
      <c r="B48" s="30"/>
      <c r="C48" s="30"/>
      <c r="D48" s="30"/>
      <c r="E48" s="30"/>
      <c r="F48" s="30"/>
    </row>
    <row r="49" spans="10:12" s="30" customFormat="1" ht="15">
      <c r="J49" s="44"/>
      <c r="L49" s="82"/>
    </row>
    <row r="50" spans="10:12" s="30" customFormat="1" ht="15">
      <c r="J50" s="44"/>
      <c r="L50" s="82"/>
    </row>
    <row r="51" spans="10:12" s="30" customFormat="1" ht="15">
      <c r="J51" s="44"/>
      <c r="L51" s="82"/>
    </row>
    <row r="52" spans="10:12" s="30" customFormat="1" ht="15">
      <c r="J52" s="44"/>
      <c r="L52" s="82"/>
    </row>
    <row r="53" spans="10:12" s="30" customFormat="1" ht="15">
      <c r="J53" s="44"/>
      <c r="L53" s="82"/>
    </row>
    <row r="54" spans="1:12" s="30" customFormat="1" ht="15">
      <c r="A54"/>
      <c r="B54"/>
      <c r="C54"/>
      <c r="D54"/>
      <c r="E54"/>
      <c r="F54"/>
      <c r="J54" s="44"/>
      <c r="L54" s="82"/>
    </row>
    <row r="55" spans="9:14" ht="23.25">
      <c r="I55" s="1"/>
      <c r="J55" s="1"/>
      <c r="K55" s="1"/>
      <c r="L55" s="84"/>
      <c r="M55" s="62"/>
      <c r="N55" s="1"/>
    </row>
    <row r="56" spans="9:14" ht="23.25">
      <c r="I56" s="1"/>
      <c r="J56" s="1"/>
      <c r="K56" s="1"/>
      <c r="L56" s="84"/>
      <c r="M56" s="62"/>
      <c r="N56" s="1"/>
    </row>
    <row r="57" spans="9:14" ht="23.25">
      <c r="I57" s="1"/>
      <c r="J57" s="1"/>
      <c r="K57" s="1"/>
      <c r="L57" s="84"/>
      <c r="M57" s="62"/>
      <c r="N57" s="1"/>
    </row>
    <row r="58" spans="9:14" ht="23.25">
      <c r="I58" s="1"/>
      <c r="J58" s="1"/>
      <c r="K58" s="1"/>
      <c r="L58" s="84"/>
      <c r="M58" s="62"/>
      <c r="N58" s="1"/>
    </row>
    <row r="59" spans="9:14" ht="23.25">
      <c r="I59" s="1"/>
      <c r="J59" s="1"/>
      <c r="K59" s="1"/>
      <c r="L59" s="84"/>
      <c r="M59" s="62"/>
      <c r="N59" s="1"/>
    </row>
    <row r="60" spans="9:14" ht="23.25">
      <c r="I60" s="1"/>
      <c r="J60" s="1"/>
      <c r="K60" s="1"/>
      <c r="L60" s="84"/>
      <c r="M60" s="62"/>
      <c r="N60" s="1"/>
    </row>
    <row r="61" spans="9:14" ht="23.25">
      <c r="I61" s="1"/>
      <c r="J61" s="1"/>
      <c r="K61" s="1"/>
      <c r="L61" s="84"/>
      <c r="M61" s="62"/>
      <c r="N61" s="1"/>
    </row>
    <row r="62" spans="9:14" ht="23.25">
      <c r="I62" s="1"/>
      <c r="J62" s="1"/>
      <c r="K62" s="1"/>
      <c r="L62" s="84"/>
      <c r="M62" s="62"/>
      <c r="N62" s="1"/>
    </row>
    <row r="63" spans="9:14" ht="23.25">
      <c r="I63" s="1"/>
      <c r="J63" s="1"/>
      <c r="K63" s="1"/>
      <c r="L63" s="84"/>
      <c r="M63" s="62"/>
      <c r="N63" s="1"/>
    </row>
    <row r="64" spans="9:14" ht="23.25">
      <c r="I64" s="1"/>
      <c r="J64" s="1"/>
      <c r="K64" s="1"/>
      <c r="L64" s="84"/>
      <c r="M64" s="62"/>
      <c r="N64" s="1"/>
    </row>
    <row r="65" spans="9:14" ht="23.25">
      <c r="I65" s="1"/>
      <c r="J65" s="1"/>
      <c r="K65" s="1"/>
      <c r="L65" s="84"/>
      <c r="M65" s="62"/>
      <c r="N65" s="1"/>
    </row>
    <row r="66" spans="9:14" ht="23.25">
      <c r="I66" s="1"/>
      <c r="J66" s="1"/>
      <c r="K66" s="1"/>
      <c r="L66" s="84"/>
      <c r="M66" s="62"/>
      <c r="N66" s="1"/>
    </row>
    <row r="67" spans="9:14" ht="23.25">
      <c r="I67" s="1"/>
      <c r="J67" s="1"/>
      <c r="K67" s="1"/>
      <c r="L67" s="84"/>
      <c r="M67" s="62"/>
      <c r="N67" s="1"/>
    </row>
    <row r="68" spans="9:14" ht="23.25">
      <c r="I68" s="1"/>
      <c r="J68" s="1"/>
      <c r="K68" s="1"/>
      <c r="L68" s="84"/>
      <c r="M68" s="62"/>
      <c r="N68" s="1"/>
    </row>
    <row r="69" spans="9:14" ht="23.25">
      <c r="I69" s="1"/>
      <c r="J69" s="1"/>
      <c r="K69" s="1"/>
      <c r="L69" s="84"/>
      <c r="M69" s="62"/>
      <c r="N69" s="1"/>
    </row>
    <row r="70" spans="9:14" ht="23.25">
      <c r="I70" s="1"/>
      <c r="J70" s="1"/>
      <c r="K70" s="1"/>
      <c r="L70" s="84"/>
      <c r="M70" s="62"/>
      <c r="N70" s="1"/>
    </row>
    <row r="71" spans="9:14" ht="23.25">
      <c r="I71" s="1"/>
      <c r="J71" s="1"/>
      <c r="K71" s="1"/>
      <c r="L71" s="84"/>
      <c r="M71" s="62"/>
      <c r="N71" s="1"/>
    </row>
    <row r="72" spans="9:14" ht="23.25">
      <c r="I72" s="1"/>
      <c r="J72" s="1"/>
      <c r="K72" s="1"/>
      <c r="L72" s="84"/>
      <c r="M72" s="62"/>
      <c r="N72" s="1"/>
    </row>
    <row r="73" spans="9:14" ht="23.25">
      <c r="I73" s="1"/>
      <c r="J73" s="1"/>
      <c r="K73" s="1"/>
      <c r="L73" s="84"/>
      <c r="M73" s="62"/>
      <c r="N73" s="1"/>
    </row>
    <row r="74" spans="9:14" ht="23.25">
      <c r="I74" s="1"/>
      <c r="J74" s="1"/>
      <c r="K74" s="1"/>
      <c r="L74" s="84"/>
      <c r="M74" s="62"/>
      <c r="N74" s="1"/>
    </row>
    <row r="75" spans="9:14" ht="23.25">
      <c r="I75" s="1"/>
      <c r="J75" s="1"/>
      <c r="K75" s="1"/>
      <c r="L75" s="84"/>
      <c r="M75" s="62"/>
      <c r="N75" s="1"/>
    </row>
    <row r="76" spans="9:14" ht="23.25">
      <c r="I76" s="1"/>
      <c r="J76" s="1"/>
      <c r="K76" s="1"/>
      <c r="L76" s="84"/>
      <c r="M76" s="62"/>
      <c r="N76" s="1"/>
    </row>
    <row r="77" spans="9:14" ht="23.25">
      <c r="I77" s="1"/>
      <c r="J77" s="1"/>
      <c r="K77" s="1"/>
      <c r="L77" s="84"/>
      <c r="M77" s="62"/>
      <c r="N77" s="1"/>
    </row>
    <row r="78" spans="9:14" ht="23.25">
      <c r="I78" s="1"/>
      <c r="J78" s="1"/>
      <c r="K78" s="1"/>
      <c r="L78" s="84"/>
      <c r="M78" s="62"/>
      <c r="N78" s="1"/>
    </row>
    <row r="79" spans="9:14" ht="23.25">
      <c r="I79" s="1"/>
      <c r="J79" s="1"/>
      <c r="K79" s="1"/>
      <c r="L79" s="84"/>
      <c r="M79" s="62"/>
      <c r="N79" s="1"/>
    </row>
    <row r="80" spans="9:14" ht="23.25">
      <c r="I80" s="1"/>
      <c r="J80" s="1"/>
      <c r="K80" s="1"/>
      <c r="L80" s="84"/>
      <c r="M80" s="62"/>
      <c r="N80" s="1"/>
    </row>
  </sheetData>
  <sheetProtection/>
  <mergeCells count="11">
    <mergeCell ref="C30:E30"/>
    <mergeCell ref="C31:E31"/>
    <mergeCell ref="C32:E32"/>
    <mergeCell ref="C28:E28"/>
    <mergeCell ref="C34:E34"/>
    <mergeCell ref="C1:E1"/>
    <mergeCell ref="C2:E2"/>
    <mergeCell ref="C4:E4"/>
    <mergeCell ref="C5:E5"/>
    <mergeCell ref="C3:E3"/>
    <mergeCell ref="C29:E29"/>
  </mergeCells>
  <printOptions/>
  <pageMargins left="0.7" right="0.7" top="0.75" bottom="0.75" header="0.3" footer="0.3"/>
  <pageSetup horizontalDpi="600" verticalDpi="600" orientation="portrait" r:id="rId1"/>
  <ignoredErrors>
    <ignoredError sqref="I20:J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CARTERAI</dc:creator>
  <cp:keywords/>
  <dc:description/>
  <cp:lastModifiedBy>German Villegas</cp:lastModifiedBy>
  <cp:lastPrinted>2017-03-07T14:04:33Z</cp:lastPrinted>
  <dcterms:created xsi:type="dcterms:W3CDTF">2013-03-14T13:53:14Z</dcterms:created>
  <dcterms:modified xsi:type="dcterms:W3CDTF">2021-03-02T23:50:43Z</dcterms:modified>
  <cp:category/>
  <cp:version/>
  <cp:contentType/>
  <cp:contentStatus/>
</cp:coreProperties>
</file>